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8195" windowHeight="17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" i="1" l="1"/>
  <c r="O5" i="1" s="1"/>
  <c r="O6" i="1" s="1"/>
  <c r="O7" i="1" s="1"/>
  <c r="O8" i="1" s="1"/>
  <c r="J4" i="1"/>
  <c r="J5" i="1" s="1"/>
  <c r="J6" i="1" s="1"/>
  <c r="J7" i="1" s="1"/>
  <c r="J8" i="1" s="1"/>
  <c r="I18" i="1"/>
  <c r="N30" i="1"/>
  <c r="N29" i="1"/>
  <c r="N28" i="1"/>
  <c r="N23" i="1"/>
  <c r="N22" i="1"/>
  <c r="N16" i="1"/>
  <c r="N10" i="1"/>
  <c r="N9" i="1"/>
  <c r="I30" i="1"/>
  <c r="I29" i="1"/>
  <c r="I28" i="1"/>
  <c r="I25" i="1"/>
  <c r="I23" i="1"/>
  <c r="I22" i="1"/>
  <c r="I21" i="1"/>
  <c r="I20" i="1"/>
  <c r="I19" i="1"/>
  <c r="I17" i="1"/>
  <c r="I16" i="1"/>
  <c r="I11" i="1"/>
  <c r="I9" i="1"/>
  <c r="J9" i="1" l="1"/>
  <c r="J10" i="1" s="1"/>
  <c r="J11" i="1" s="1"/>
  <c r="J12" i="1" s="1"/>
  <c r="J13" i="1" s="1"/>
  <c r="J14" i="1" s="1"/>
  <c r="J15" i="1" s="1"/>
  <c r="J16" i="1" s="1"/>
  <c r="J17" i="1" s="1"/>
  <c r="J18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O9" i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</calcChain>
</file>

<file path=xl/sharedStrings.xml><?xml version="1.0" encoding="utf-8"?>
<sst xmlns="http://schemas.openxmlformats.org/spreadsheetml/2006/main" count="84" uniqueCount="57">
  <si>
    <t>Time</t>
  </si>
  <si>
    <t>CPU Usage</t>
  </si>
  <si>
    <t>Add Block to Geometry Sequence</t>
  </si>
  <si>
    <t>~11 min</t>
  </si>
  <si>
    <t>~30 sec</t>
  </si>
  <si>
    <t>~ 30 sec</t>
  </si>
  <si>
    <t>Add Move to Geometry Sequence</t>
  </si>
  <si>
    <t>~ 2 sec</t>
  </si>
  <si>
    <t>-</t>
  </si>
  <si>
    <t>Add Union 1 to Geometry Sequence</t>
  </si>
  <si>
    <t>Build Selected on Union (all objects)</t>
  </si>
  <si>
    <t>~10 min</t>
  </si>
  <si>
    <t>Build Selected on Finalize "Form Union"</t>
  </si>
  <si>
    <t>~8 min</t>
  </si>
  <si>
    <t>75-95%</t>
  </si>
  <si>
    <t>Add Virtual Operations &gt; Ignore Edges</t>
  </si>
  <si>
    <t>Build Selected on Virtual Operations Ignore Edges</t>
  </si>
  <si>
    <t>~ 20 sec</t>
  </si>
  <si>
    <t>Add 3D Component from Root Node</t>
  </si>
  <si>
    <t>Right-click Geometry 1 and add a Sphere (accept default settings)</t>
  </si>
  <si>
    <t>Right-click Geometry 1 and add an Array node (Transforms&gt;Array)</t>
  </si>
  <si>
    <t>Add sphere (sph1) to the selection list, set x size = 16, y size =16, z size = 16, Displacement x = 2.1, y = 2.1, z=2.1</t>
  </si>
  <si>
    <t>Click "Build All Objects"</t>
  </si>
  <si>
    <t>Click "Form Union" and click Build Selected</t>
  </si>
  <si>
    <t>Close COMSOL Application.</t>
  </si>
  <si>
    <t>Open COMSOL Application.</t>
  </si>
  <si>
    <t xml:space="preserve">Open saved mph file. </t>
  </si>
  <si>
    <t>RAM Usage (GB)</t>
  </si>
  <si>
    <t>sphere_array.mph</t>
  </si>
  <si>
    <t>Filesize</t>
  </si>
  <si>
    <t>~20 MB</t>
  </si>
  <si>
    <t>Filesize (MB)</t>
  </si>
  <si>
    <t>Build Selected on mov1, Move of blk1 x: -11, y: -11, z: -11</t>
  </si>
  <si>
    <t>Build Selected on Block w/ dims. wi: 50 m, de: 50 m, hei: 50 m (or Build All?  Build Selected didn't seem to be doing anything in v5.2a)</t>
  </si>
  <si>
    <t>Zoom extents</t>
  </si>
  <si>
    <t>Disable virtual operations</t>
  </si>
  <si>
    <t>Click mesh</t>
  </si>
  <si>
    <t>Mesh (spheres only), Free tetrahedral (default), Build Selected on Free Tet. 1</t>
  </si>
  <si>
    <t>Mesh (rest of block space), Remaining, Free tet. (default), Build Selected on Free Tet. 2</t>
  </si>
  <si>
    <t>348,851 elems</t>
  </si>
  <si>
    <t>Save file with mesh</t>
  </si>
  <si>
    <t>1,288,866 elems</t>
  </si>
  <si>
    <t>~126 MB</t>
  </si>
  <si>
    <t>Blank Model</t>
  </si>
  <si>
    <t>80-91%</t>
  </si>
  <si>
    <t>75 MB</t>
  </si>
  <si>
    <t>69 MB</t>
  </si>
  <si>
    <t>Save mph file.</t>
  </si>
  <si>
    <t>224,732 elems</t>
  </si>
  <si>
    <t>95% &amp; 13%</t>
  </si>
  <si>
    <t>1,098,160 elems</t>
  </si>
  <si>
    <t>~122 MB</t>
  </si>
  <si>
    <t xml:space="preserve">Time </t>
  </si>
  <si>
    <t>Cumulative time (min)</t>
  </si>
  <si>
    <t>v5.2a</t>
  </si>
  <si>
    <t>v5.3</t>
  </si>
  <si>
    <t>Intel(R) Xeon(R) CPU E5606 @2.13GHz 2.13 GHz (2 processors), 64-bit Operating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</si>
</sst>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/>
    <xf numFmtId="0" fontId="0" fillId="0" borderId="0" xfId="0" applyBorder="1"/>
    <xf numFmtId="9" fontId="0" fillId="0" borderId="0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20" fontId="0" fillId="0" borderId="2" xfId="0" applyNumberFormat="1" applyBorder="1" applyAlignment="1">
      <alignment horizontal="right"/>
    </xf>
    <xf numFmtId="0" fontId="1" fillId="0" borderId="0" xfId="0" applyFont="1" applyBorder="1" applyAlignment="1">
      <alignment horizontal="right"/>
    </xf>
    <xf numFmtId="9" fontId="0" fillId="0" borderId="4" xfId="0" applyNumberForma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9" fontId="0" fillId="0" borderId="0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9" fontId="0" fillId="0" borderId="4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Alignment="1">
      <alignment horizontal="left" wrapText="1"/>
    </xf>
    <xf numFmtId="171" fontId="0" fillId="0" borderId="0" xfId="0" applyNumberFormat="1" applyBorder="1" applyAlignment="1">
      <alignment horizontal="left"/>
    </xf>
    <xf numFmtId="171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39554290542177"/>
          <c:y val="5.1400554097404488E-2"/>
          <c:w val="0.53923378970768499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v5.2a</c:v>
                </c:pt>
              </c:strCache>
            </c:strRef>
          </c:tx>
          <c:xVal>
            <c:numRef>
              <c:f>Sheet1!$J$4:$J$26</c:f>
              <c:numCache>
                <c:formatCode>0.000</c:formatCode>
                <c:ptCount val="23"/>
                <c:pt idx="0">
                  <c:v>3.3333333333333333E-2</c:v>
                </c:pt>
                <c:pt idx="1">
                  <c:v>8.3333333333333343E-2</c:v>
                </c:pt>
                <c:pt idx="2">
                  <c:v>0.11666666666666667</c:v>
                </c:pt>
                <c:pt idx="3">
                  <c:v>0.16666666666666669</c:v>
                </c:pt>
                <c:pt idx="4">
                  <c:v>0.25</c:v>
                </c:pt>
                <c:pt idx="5">
                  <c:v>7.083333333333333</c:v>
                </c:pt>
                <c:pt idx="6">
                  <c:v>8.0833333333333321</c:v>
                </c:pt>
                <c:pt idx="7">
                  <c:v>9.4166666666666661</c:v>
                </c:pt>
                <c:pt idx="8">
                  <c:v>10.416666666666666</c:v>
                </c:pt>
                <c:pt idx="9">
                  <c:v>10.5</c:v>
                </c:pt>
                <c:pt idx="10">
                  <c:v>10.666666666666666</c:v>
                </c:pt>
                <c:pt idx="11">
                  <c:v>11.366666666666665</c:v>
                </c:pt>
                <c:pt idx="12">
                  <c:v>17.866666666666667</c:v>
                </c:pt>
                <c:pt idx="13">
                  <c:v>18.2</c:v>
                </c:pt>
                <c:pt idx="14">
                  <c:v>18.533333333333331</c:v>
                </c:pt>
                <c:pt idx="15">
                  <c:v>19.866666666666664</c:v>
                </c:pt>
                <c:pt idx="16">
                  <c:v>20.866666666666664</c:v>
                </c:pt>
                <c:pt idx="17">
                  <c:v>20.9</c:v>
                </c:pt>
                <c:pt idx="18">
                  <c:v>23.299999999999997</c:v>
                </c:pt>
                <c:pt idx="19">
                  <c:v>31.299999999999997</c:v>
                </c:pt>
                <c:pt idx="20">
                  <c:v>31.349999999999998</c:v>
                </c:pt>
                <c:pt idx="21">
                  <c:v>31.68333333333333</c:v>
                </c:pt>
                <c:pt idx="22">
                  <c:v>31.716666666666665</c:v>
                </c:pt>
              </c:numCache>
            </c:numRef>
          </c:xVal>
          <c:yVal>
            <c:numRef>
              <c:f>Sheet1!$A$4:$A$26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Sheet1!$N$2</c:f>
              <c:strCache>
                <c:ptCount val="1"/>
                <c:pt idx="0">
                  <c:v>v5.3</c:v>
                </c:pt>
              </c:strCache>
            </c:strRef>
          </c:tx>
          <c:xVal>
            <c:numRef>
              <c:f>Sheet1!$O$4:$O$26</c:f>
              <c:numCache>
                <c:formatCode>0.000</c:formatCode>
                <c:ptCount val="23"/>
                <c:pt idx="0">
                  <c:v>3.3333333333333333E-2</c:v>
                </c:pt>
                <c:pt idx="1">
                  <c:v>8.3333333333333343E-2</c:v>
                </c:pt>
                <c:pt idx="2">
                  <c:v>0.11666666666666667</c:v>
                </c:pt>
                <c:pt idx="3">
                  <c:v>0.16666666666666669</c:v>
                </c:pt>
                <c:pt idx="4">
                  <c:v>0.25</c:v>
                </c:pt>
                <c:pt idx="5">
                  <c:v>2.25</c:v>
                </c:pt>
                <c:pt idx="6">
                  <c:v>2.2666666666666666</c:v>
                </c:pt>
                <c:pt idx="7">
                  <c:v>3.2333333333333334</c:v>
                </c:pt>
                <c:pt idx="8">
                  <c:v>4.2166666666666668</c:v>
                </c:pt>
                <c:pt idx="9">
                  <c:v>4.3</c:v>
                </c:pt>
                <c:pt idx="10">
                  <c:v>4.4666666666666668</c:v>
                </c:pt>
                <c:pt idx="11">
                  <c:v>5.166666666666667</c:v>
                </c:pt>
                <c:pt idx="12">
                  <c:v>7</c:v>
                </c:pt>
                <c:pt idx="13">
                  <c:v>7.0333333333333332</c:v>
                </c:pt>
                <c:pt idx="14">
                  <c:v>7.05</c:v>
                </c:pt>
                <c:pt idx="15">
                  <c:v>7.1666666666666661</c:v>
                </c:pt>
                <c:pt idx="16">
                  <c:v>7.1833333333333327</c:v>
                </c:pt>
                <c:pt idx="17">
                  <c:v>7.1999999999999993</c:v>
                </c:pt>
                <c:pt idx="18">
                  <c:v>9.6</c:v>
                </c:pt>
                <c:pt idx="19">
                  <c:v>12.066666666666666</c:v>
                </c:pt>
                <c:pt idx="20">
                  <c:v>12.116666666666667</c:v>
                </c:pt>
                <c:pt idx="21">
                  <c:v>12.25</c:v>
                </c:pt>
                <c:pt idx="22">
                  <c:v>12.283333333333333</c:v>
                </c:pt>
              </c:numCache>
            </c:numRef>
          </c:xVal>
          <c:yVal>
            <c:numRef>
              <c:f>Sheet1!$A$4:$A$26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00928"/>
        <c:axId val="141816960"/>
      </c:scatterChart>
      <c:valAx>
        <c:axId val="11390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Time (min)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41816960"/>
        <c:crosses val="autoZero"/>
        <c:crossBetween val="midCat"/>
        <c:majorUnit val="5"/>
      </c:valAx>
      <c:valAx>
        <c:axId val="1418169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Task</a:t>
                </a:r>
              </a:p>
            </c:rich>
          </c:tx>
          <c:layout>
            <c:manualLayout>
              <c:xMode val="edge"/>
              <c:yMode val="edge"/>
              <c:x val="4.2119543764153493E-2"/>
              <c:y val="0.380483754535143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900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8989609769853"/>
          <c:y val="0.38387540099154271"/>
          <c:w val="0.21519291308340524"/>
          <c:h val="0.156975291680898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2042771</xdr:colOff>
      <xdr:row>31</xdr:row>
      <xdr:rowOff>71747</xdr:rowOff>
    </xdr:from>
    <xdr:to>
      <xdr:col>14</xdr:col>
      <xdr:colOff>345281</xdr:colOff>
      <xdr:row>54</xdr:row>
      <xdr:rowOff>181285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80" zoomScaleNormal="80" workbookViewId="0">
      <selection activeCell="O40" sqref="O40"/>
    </sheetView>
  </sheetViews>
  <sheetFormatPr defaultRowHeight="15" x14ac:dyDescent="0.25"/>
  <cols>
    <col min="1" max="1" width="3.85546875" bestFit="1" customWidth="1"/>
    <col min="2" max="2" width="55.85546875" style="1" customWidth="1"/>
    <col min="3" max="3" width="12.42578125" hidden="1" customWidth="1"/>
    <col min="4" max="4" width="16.85546875" hidden="1" customWidth="1"/>
    <col min="5" max="5" width="7.85546875" hidden="1" customWidth="1"/>
    <col min="6" max="6" width="10.5703125" hidden="1" customWidth="1"/>
    <col min="7" max="7" width="15.7109375" hidden="1" customWidth="1"/>
    <col min="8" max="8" width="7.7109375" hidden="1" customWidth="1"/>
    <col min="9" max="9" width="10.5703125" customWidth="1"/>
    <col min="10" max="10" width="21.5703125" bestFit="1" customWidth="1"/>
    <col min="11" max="11" width="14.42578125" bestFit="1" customWidth="1"/>
    <col min="12" max="12" width="20.5703125" bestFit="1" customWidth="1"/>
    <col min="13" max="13" width="16.85546875" bestFit="1" customWidth="1"/>
    <col min="14" max="14" width="7.7109375" bestFit="1" customWidth="1"/>
    <col min="15" max="15" width="21.5703125" bestFit="1" customWidth="1"/>
    <col min="16" max="16" width="14.42578125" bestFit="1" customWidth="1"/>
    <col min="17" max="17" width="20.5703125" bestFit="1" customWidth="1"/>
    <col min="18" max="18" width="16.42578125" bestFit="1" customWidth="1"/>
  </cols>
  <sheetData>
    <row r="1" spans="1:18" ht="30" x14ac:dyDescent="0.25">
      <c r="B1" s="31" t="s">
        <v>56</v>
      </c>
    </row>
    <row r="2" spans="1:18" x14ac:dyDescent="0.25">
      <c r="B2" s="1" t="s">
        <v>28</v>
      </c>
      <c r="I2" t="s">
        <v>54</v>
      </c>
      <c r="N2" t="s">
        <v>55</v>
      </c>
    </row>
    <row r="3" spans="1:18" x14ac:dyDescent="0.25">
      <c r="C3" s="3" t="s">
        <v>0</v>
      </c>
      <c r="D3" s="4" t="s">
        <v>1</v>
      </c>
      <c r="E3" s="15" t="s">
        <v>0</v>
      </c>
      <c r="F3" s="16" t="s">
        <v>1</v>
      </c>
      <c r="G3" s="16" t="s">
        <v>27</v>
      </c>
      <c r="H3" s="16" t="s">
        <v>29</v>
      </c>
      <c r="I3" s="15" t="s">
        <v>52</v>
      </c>
      <c r="J3" s="16" t="s">
        <v>53</v>
      </c>
      <c r="K3" s="16" t="s">
        <v>1</v>
      </c>
      <c r="L3" s="16" t="s">
        <v>27</v>
      </c>
      <c r="M3" s="17" t="s">
        <v>31</v>
      </c>
      <c r="N3" s="16" t="s">
        <v>52</v>
      </c>
      <c r="O3" s="16" t="s">
        <v>53</v>
      </c>
      <c r="P3" s="16" t="s">
        <v>1</v>
      </c>
      <c r="Q3" s="16" t="s">
        <v>27</v>
      </c>
      <c r="R3" s="17" t="s">
        <v>31</v>
      </c>
    </row>
    <row r="4" spans="1:18" x14ac:dyDescent="0.25">
      <c r="A4">
        <v>1</v>
      </c>
      <c r="B4" s="2" t="s">
        <v>43</v>
      </c>
      <c r="C4" s="5"/>
      <c r="D4" s="13"/>
      <c r="E4" s="22"/>
      <c r="F4" s="4"/>
      <c r="G4" s="4"/>
      <c r="H4" s="4"/>
      <c r="I4" s="22">
        <v>2</v>
      </c>
      <c r="J4" s="32">
        <f>I4/60</f>
        <v>3.3333333333333333E-2</v>
      </c>
      <c r="K4" s="18"/>
      <c r="L4" s="19"/>
      <c r="M4" s="20"/>
      <c r="N4" s="18">
        <v>2</v>
      </c>
      <c r="O4" s="32">
        <f>N4/60</f>
        <v>3.3333333333333333E-2</v>
      </c>
      <c r="P4" s="18"/>
      <c r="Q4" s="19"/>
      <c r="R4" s="20"/>
    </row>
    <row r="5" spans="1:18" x14ac:dyDescent="0.25">
      <c r="A5">
        <v>2</v>
      </c>
      <c r="B5" s="2" t="s">
        <v>18</v>
      </c>
      <c r="C5" s="5"/>
      <c r="D5" s="6"/>
      <c r="E5" s="22"/>
      <c r="F5" s="18"/>
      <c r="G5" s="18"/>
      <c r="H5" s="18"/>
      <c r="I5" s="22">
        <v>3</v>
      </c>
      <c r="J5" s="32">
        <f>J4+I5/60</f>
        <v>8.3333333333333343E-2</v>
      </c>
      <c r="K5" s="18"/>
      <c r="L5" s="19"/>
      <c r="M5" s="20"/>
      <c r="N5" s="18">
        <v>3</v>
      </c>
      <c r="O5" s="32">
        <f>O4+N5/60</f>
        <v>8.3333333333333343E-2</v>
      </c>
      <c r="P5" s="18"/>
      <c r="Q5" s="19"/>
      <c r="R5" s="20"/>
    </row>
    <row r="6" spans="1:18" ht="30" x14ac:dyDescent="0.25">
      <c r="A6">
        <v>3</v>
      </c>
      <c r="B6" s="2" t="s">
        <v>19</v>
      </c>
      <c r="C6" s="5"/>
      <c r="D6" s="6"/>
      <c r="E6" s="22"/>
      <c r="F6" s="18"/>
      <c r="G6" s="18"/>
      <c r="H6" s="18"/>
      <c r="I6" s="22">
        <v>2</v>
      </c>
      <c r="J6" s="32">
        <f t="shared" ref="J6:J30" si="0">J5+I6/60</f>
        <v>0.11666666666666667</v>
      </c>
      <c r="K6" s="18"/>
      <c r="L6" s="19"/>
      <c r="M6" s="20"/>
      <c r="N6" s="18">
        <v>2</v>
      </c>
      <c r="O6" s="32">
        <f t="shared" ref="O6:O30" si="1">O5+N6/60</f>
        <v>0.11666666666666667</v>
      </c>
      <c r="P6" s="18"/>
      <c r="Q6" s="19"/>
      <c r="R6" s="20"/>
    </row>
    <row r="7" spans="1:18" ht="30" x14ac:dyDescent="0.25">
      <c r="A7">
        <v>4</v>
      </c>
      <c r="B7" s="2" t="s">
        <v>20</v>
      </c>
      <c r="C7" s="5"/>
      <c r="D7" s="6"/>
      <c r="E7" s="22"/>
      <c r="F7" s="18"/>
      <c r="G7" s="18"/>
      <c r="H7" s="18"/>
      <c r="I7" s="22">
        <v>3</v>
      </c>
      <c r="J7" s="32">
        <f t="shared" si="0"/>
        <v>0.16666666666666669</v>
      </c>
      <c r="K7" s="18"/>
      <c r="L7" s="19"/>
      <c r="M7" s="20"/>
      <c r="N7" s="18">
        <v>3</v>
      </c>
      <c r="O7" s="32">
        <f t="shared" si="1"/>
        <v>0.16666666666666669</v>
      </c>
      <c r="P7" s="18"/>
      <c r="Q7" s="19"/>
      <c r="R7" s="20"/>
    </row>
    <row r="8" spans="1:18" ht="30" x14ac:dyDescent="0.25">
      <c r="A8">
        <v>5</v>
      </c>
      <c r="B8" s="2" t="s">
        <v>21</v>
      </c>
      <c r="C8" s="5"/>
      <c r="D8" s="6"/>
      <c r="E8" s="22"/>
      <c r="F8" s="18"/>
      <c r="G8" s="18"/>
      <c r="H8" s="18"/>
      <c r="I8" s="22">
        <v>5</v>
      </c>
      <c r="J8" s="32">
        <f t="shared" si="0"/>
        <v>0.25</v>
      </c>
      <c r="K8" s="18"/>
      <c r="L8" s="19"/>
      <c r="M8" s="20"/>
      <c r="N8" s="18">
        <v>5</v>
      </c>
      <c r="O8" s="32">
        <f t="shared" si="1"/>
        <v>0.25</v>
      </c>
      <c r="P8" s="18"/>
      <c r="Q8" s="19"/>
      <c r="R8" s="20"/>
    </row>
    <row r="9" spans="1:18" x14ac:dyDescent="0.25">
      <c r="A9">
        <v>6</v>
      </c>
      <c r="B9" s="2" t="s">
        <v>22</v>
      </c>
      <c r="C9" s="5"/>
      <c r="D9" s="6"/>
      <c r="E9" s="22"/>
      <c r="F9" s="18"/>
      <c r="G9" s="18"/>
      <c r="H9" s="18"/>
      <c r="I9" s="28">
        <f>6*60+50</f>
        <v>410</v>
      </c>
      <c r="J9" s="32">
        <f t="shared" si="0"/>
        <v>7.083333333333333</v>
      </c>
      <c r="K9" s="21">
        <v>0.13</v>
      </c>
      <c r="L9" s="19">
        <v>10.7</v>
      </c>
      <c r="M9" s="20"/>
      <c r="N9" s="29">
        <f>2*60</f>
        <v>120</v>
      </c>
      <c r="O9" s="32">
        <f t="shared" si="1"/>
        <v>2.25</v>
      </c>
      <c r="P9" s="21" t="s">
        <v>44</v>
      </c>
      <c r="Q9" s="19">
        <v>4</v>
      </c>
      <c r="R9" s="20"/>
    </row>
    <row r="10" spans="1:18" x14ac:dyDescent="0.25">
      <c r="A10">
        <v>7</v>
      </c>
      <c r="B10" s="2" t="s">
        <v>34</v>
      </c>
      <c r="C10" s="5"/>
      <c r="D10" s="6"/>
      <c r="E10" s="22"/>
      <c r="F10" s="18"/>
      <c r="G10" s="18"/>
      <c r="H10" s="18"/>
      <c r="I10" s="22">
        <v>60</v>
      </c>
      <c r="J10" s="32">
        <f t="shared" si="0"/>
        <v>8.0833333333333321</v>
      </c>
      <c r="K10" s="21"/>
      <c r="L10" s="19"/>
      <c r="M10" s="20"/>
      <c r="N10" s="18">
        <f>1</f>
        <v>1</v>
      </c>
      <c r="O10" s="32">
        <f t="shared" si="1"/>
        <v>2.2666666666666666</v>
      </c>
      <c r="P10" s="21"/>
      <c r="Q10" s="19"/>
      <c r="R10" s="20"/>
    </row>
    <row r="11" spans="1:18" x14ac:dyDescent="0.25">
      <c r="A11">
        <v>8</v>
      </c>
      <c r="B11" s="2" t="s">
        <v>23</v>
      </c>
      <c r="C11" s="5"/>
      <c r="D11" s="6"/>
      <c r="E11" s="22"/>
      <c r="F11" s="18"/>
      <c r="G11" s="18"/>
      <c r="H11" s="18"/>
      <c r="I11" s="22">
        <f>1*60+20</f>
        <v>80</v>
      </c>
      <c r="J11" s="32">
        <f t="shared" si="0"/>
        <v>9.4166666666666661</v>
      </c>
      <c r="K11" s="21">
        <v>0.13</v>
      </c>
      <c r="L11" s="19">
        <v>11.3</v>
      </c>
      <c r="M11" s="20"/>
      <c r="N11" s="18">
        <v>58</v>
      </c>
      <c r="O11" s="32">
        <f t="shared" si="1"/>
        <v>3.2333333333333334</v>
      </c>
      <c r="P11" s="21">
        <v>0.13</v>
      </c>
      <c r="Q11" s="19">
        <v>4.5</v>
      </c>
      <c r="R11" s="20"/>
    </row>
    <row r="12" spans="1:18" x14ac:dyDescent="0.25">
      <c r="A12">
        <v>9</v>
      </c>
      <c r="B12" s="2" t="s">
        <v>47</v>
      </c>
      <c r="C12" s="5"/>
      <c r="D12" s="6"/>
      <c r="E12" s="22"/>
      <c r="F12" s="18"/>
      <c r="G12" s="18"/>
      <c r="H12" s="18" t="s">
        <v>30</v>
      </c>
      <c r="I12" s="22">
        <v>60</v>
      </c>
      <c r="J12" s="32">
        <f t="shared" si="0"/>
        <v>10.416666666666666</v>
      </c>
      <c r="K12" s="18"/>
      <c r="L12" s="19"/>
      <c r="M12" s="20" t="s">
        <v>46</v>
      </c>
      <c r="N12" s="18">
        <v>59</v>
      </c>
      <c r="O12" s="32">
        <f t="shared" si="1"/>
        <v>4.2166666666666668</v>
      </c>
      <c r="P12" s="21">
        <v>0.13</v>
      </c>
      <c r="Q12" s="19"/>
      <c r="R12" s="20" t="s">
        <v>45</v>
      </c>
    </row>
    <row r="13" spans="1:18" x14ac:dyDescent="0.25">
      <c r="A13">
        <v>10</v>
      </c>
      <c r="B13" s="2" t="s">
        <v>24</v>
      </c>
      <c r="C13" s="5"/>
      <c r="D13" s="6"/>
      <c r="E13" s="22"/>
      <c r="F13" s="18"/>
      <c r="G13" s="18"/>
      <c r="H13" s="18"/>
      <c r="I13" s="22">
        <v>5</v>
      </c>
      <c r="J13" s="32">
        <f t="shared" si="0"/>
        <v>10.5</v>
      </c>
      <c r="K13" s="18"/>
      <c r="L13" s="19"/>
      <c r="M13" s="20"/>
      <c r="N13" s="18">
        <v>5</v>
      </c>
      <c r="O13" s="32">
        <f t="shared" si="1"/>
        <v>4.3</v>
      </c>
      <c r="P13" s="18"/>
      <c r="Q13" s="19"/>
      <c r="R13" s="20"/>
    </row>
    <row r="14" spans="1:18" x14ac:dyDescent="0.25">
      <c r="A14">
        <v>11</v>
      </c>
      <c r="B14" s="2" t="s">
        <v>25</v>
      </c>
      <c r="C14" s="5"/>
      <c r="D14" s="6"/>
      <c r="E14" s="22"/>
      <c r="F14" s="18"/>
      <c r="G14" s="18"/>
      <c r="H14" s="18"/>
      <c r="I14" s="22">
        <v>10</v>
      </c>
      <c r="J14" s="32">
        <f t="shared" si="0"/>
        <v>10.666666666666666</v>
      </c>
      <c r="K14" s="18"/>
      <c r="L14" s="19"/>
      <c r="M14" s="20"/>
      <c r="N14" s="18">
        <v>10</v>
      </c>
      <c r="O14" s="32">
        <f t="shared" si="1"/>
        <v>4.4666666666666668</v>
      </c>
      <c r="P14" s="18"/>
      <c r="Q14" s="19"/>
      <c r="R14" s="20"/>
    </row>
    <row r="15" spans="1:18" x14ac:dyDescent="0.25">
      <c r="A15">
        <v>12</v>
      </c>
      <c r="B15" s="2" t="s">
        <v>26</v>
      </c>
      <c r="C15" s="5"/>
      <c r="D15" s="6"/>
      <c r="E15" s="22"/>
      <c r="F15" s="18"/>
      <c r="G15" s="18"/>
      <c r="H15" s="18"/>
      <c r="I15" s="22">
        <v>42</v>
      </c>
      <c r="J15" s="32">
        <f t="shared" si="0"/>
        <v>11.366666666666665</v>
      </c>
      <c r="K15" s="18"/>
      <c r="L15" s="19"/>
      <c r="M15" s="20"/>
      <c r="N15" s="18">
        <v>42</v>
      </c>
      <c r="O15" s="32">
        <f t="shared" si="1"/>
        <v>5.166666666666667</v>
      </c>
      <c r="P15" s="21"/>
      <c r="Q15" s="19"/>
      <c r="R15" s="20"/>
    </row>
    <row r="16" spans="1:18" x14ac:dyDescent="0.25">
      <c r="A16">
        <v>13</v>
      </c>
      <c r="B16" s="1" t="s">
        <v>2</v>
      </c>
      <c r="C16" s="10" t="s">
        <v>3</v>
      </c>
      <c r="D16" s="7">
        <v>0.13</v>
      </c>
      <c r="E16" s="22" t="s">
        <v>3</v>
      </c>
      <c r="F16" s="21">
        <v>0.13</v>
      </c>
      <c r="G16" s="21"/>
      <c r="H16" s="21"/>
      <c r="I16" s="28">
        <f>6*60+30</f>
        <v>390</v>
      </c>
      <c r="J16" s="32">
        <f t="shared" si="0"/>
        <v>17.866666666666667</v>
      </c>
      <c r="K16" s="21">
        <v>0.13</v>
      </c>
      <c r="L16" s="19">
        <v>11.1</v>
      </c>
      <c r="M16" s="20"/>
      <c r="N16" s="29">
        <f>1*60+50</f>
        <v>110</v>
      </c>
      <c r="O16" s="32">
        <f t="shared" si="1"/>
        <v>7</v>
      </c>
      <c r="P16" s="21">
        <v>0.86</v>
      </c>
      <c r="Q16" s="19">
        <v>4</v>
      </c>
      <c r="R16" s="20"/>
    </row>
    <row r="17" spans="1:18" ht="45" x14ac:dyDescent="0.25">
      <c r="A17">
        <v>14</v>
      </c>
      <c r="B17" s="1" t="s">
        <v>33</v>
      </c>
      <c r="C17" s="10" t="s">
        <v>4</v>
      </c>
      <c r="D17" s="7">
        <v>0.13</v>
      </c>
      <c r="E17" s="22" t="s">
        <v>5</v>
      </c>
      <c r="F17" s="21">
        <v>0.13</v>
      </c>
      <c r="G17" s="21"/>
      <c r="H17" s="21"/>
      <c r="I17" s="22">
        <f>20</f>
        <v>20</v>
      </c>
      <c r="J17" s="32">
        <f t="shared" si="0"/>
        <v>18.2</v>
      </c>
      <c r="K17" s="18"/>
      <c r="L17" s="19"/>
      <c r="M17" s="20"/>
      <c r="N17" s="18">
        <v>2</v>
      </c>
      <c r="O17" s="32">
        <f t="shared" si="1"/>
        <v>7.0333333333333332</v>
      </c>
      <c r="P17" s="18"/>
      <c r="Q17" s="19">
        <v>4</v>
      </c>
      <c r="R17" s="20"/>
    </row>
    <row r="18" spans="1:18" x14ac:dyDescent="0.25">
      <c r="A18">
        <v>15</v>
      </c>
      <c r="B18" s="1" t="s">
        <v>6</v>
      </c>
      <c r="C18" s="10" t="s">
        <v>7</v>
      </c>
      <c r="D18" s="7" t="s">
        <v>8</v>
      </c>
      <c r="E18" s="22" t="s">
        <v>7</v>
      </c>
      <c r="F18" s="21" t="s">
        <v>8</v>
      </c>
      <c r="G18" s="21"/>
      <c r="H18" s="21"/>
      <c r="I18" s="22">
        <f>20</f>
        <v>20</v>
      </c>
      <c r="J18" s="32">
        <f t="shared" si="0"/>
        <v>18.533333333333331</v>
      </c>
      <c r="K18" s="18"/>
      <c r="L18" s="19"/>
      <c r="M18" s="20"/>
      <c r="N18" s="18">
        <v>1</v>
      </c>
      <c r="O18" s="32">
        <f t="shared" si="1"/>
        <v>7.05</v>
      </c>
      <c r="P18" s="18"/>
      <c r="Q18" s="19">
        <v>4</v>
      </c>
      <c r="R18" s="20"/>
    </row>
    <row r="19" spans="1:18" x14ac:dyDescent="0.25">
      <c r="A19">
        <v>16</v>
      </c>
      <c r="B19" s="1" t="s">
        <v>32</v>
      </c>
      <c r="C19" s="10" t="s">
        <v>4</v>
      </c>
      <c r="D19" s="7">
        <v>0.13</v>
      </c>
      <c r="E19" s="22" t="s">
        <v>5</v>
      </c>
      <c r="F19" s="21">
        <v>0.13</v>
      </c>
      <c r="G19" s="21"/>
      <c r="H19" s="21"/>
      <c r="I19" s="28">
        <f>1*60+20</f>
        <v>80</v>
      </c>
      <c r="J19" s="32">
        <f t="shared" si="0"/>
        <v>19.866666666666664</v>
      </c>
      <c r="K19" s="21">
        <v>0.13</v>
      </c>
      <c r="L19" s="19">
        <v>12</v>
      </c>
      <c r="M19" s="20"/>
      <c r="N19" s="29">
        <v>7</v>
      </c>
      <c r="O19" s="32">
        <f t="shared" si="1"/>
        <v>7.1666666666666661</v>
      </c>
      <c r="P19" s="18"/>
      <c r="Q19" s="19">
        <v>4</v>
      </c>
      <c r="R19" s="20"/>
    </row>
    <row r="20" spans="1:18" x14ac:dyDescent="0.25">
      <c r="A20">
        <v>17</v>
      </c>
      <c r="B20" s="1" t="s">
        <v>34</v>
      </c>
      <c r="C20" s="10"/>
      <c r="D20" s="7"/>
      <c r="E20" s="22"/>
      <c r="F20" s="21"/>
      <c r="G20" s="21"/>
      <c r="H20" s="21"/>
      <c r="I20" s="22">
        <f>60</f>
        <v>60</v>
      </c>
      <c r="J20" s="32">
        <f t="shared" si="0"/>
        <v>20.866666666666664</v>
      </c>
      <c r="K20" s="21"/>
      <c r="L20" s="19"/>
      <c r="M20" s="20"/>
      <c r="N20" s="18">
        <v>1</v>
      </c>
      <c r="O20" s="32">
        <f t="shared" si="1"/>
        <v>7.1833333333333327</v>
      </c>
      <c r="P20" s="18"/>
      <c r="Q20" s="19"/>
      <c r="R20" s="20"/>
    </row>
    <row r="21" spans="1:18" x14ac:dyDescent="0.25">
      <c r="A21">
        <v>18</v>
      </c>
      <c r="B21" s="1" t="s">
        <v>9</v>
      </c>
      <c r="C21" s="10" t="s">
        <v>7</v>
      </c>
      <c r="D21" s="7" t="s">
        <v>8</v>
      </c>
      <c r="E21" s="22" t="s">
        <v>7</v>
      </c>
      <c r="F21" s="21" t="s">
        <v>8</v>
      </c>
      <c r="G21" s="21"/>
      <c r="H21" s="21"/>
      <c r="I21" s="22">
        <f>2</f>
        <v>2</v>
      </c>
      <c r="J21" s="32">
        <f t="shared" si="0"/>
        <v>20.9</v>
      </c>
      <c r="K21" s="18"/>
      <c r="L21" s="19"/>
      <c r="M21" s="20"/>
      <c r="N21" s="18">
        <v>1</v>
      </c>
      <c r="O21" s="32">
        <f t="shared" si="1"/>
        <v>7.1999999999999993</v>
      </c>
      <c r="P21" s="18"/>
      <c r="Q21" s="19"/>
      <c r="R21" s="20"/>
    </row>
    <row r="22" spans="1:18" x14ac:dyDescent="0.25">
      <c r="A22">
        <v>19</v>
      </c>
      <c r="B22" s="1" t="s">
        <v>10</v>
      </c>
      <c r="C22" s="12" t="s">
        <v>11</v>
      </c>
      <c r="D22" s="7">
        <v>0.13</v>
      </c>
      <c r="E22" s="22" t="s">
        <v>11</v>
      </c>
      <c r="F22" s="21">
        <v>0.13</v>
      </c>
      <c r="G22" s="21"/>
      <c r="H22" s="21"/>
      <c r="I22" s="22">
        <f>2*60+24</f>
        <v>144</v>
      </c>
      <c r="J22" s="32">
        <f t="shared" si="0"/>
        <v>23.299999999999997</v>
      </c>
      <c r="K22" s="18"/>
      <c r="L22" s="19">
        <v>12.47</v>
      </c>
      <c r="M22" s="20"/>
      <c r="N22" s="18">
        <f>2*60+24</f>
        <v>144</v>
      </c>
      <c r="O22" s="32">
        <f t="shared" si="1"/>
        <v>9.6</v>
      </c>
      <c r="P22" s="21">
        <v>0.13</v>
      </c>
      <c r="Q22" s="19">
        <v>4.7</v>
      </c>
      <c r="R22" s="20"/>
    </row>
    <row r="23" spans="1:18" x14ac:dyDescent="0.25">
      <c r="A23">
        <v>20</v>
      </c>
      <c r="B23" s="1" t="s">
        <v>12</v>
      </c>
      <c r="C23" s="10" t="s">
        <v>11</v>
      </c>
      <c r="D23" s="7" t="s">
        <v>14</v>
      </c>
      <c r="E23" s="22" t="s">
        <v>13</v>
      </c>
      <c r="F23" s="21" t="s">
        <v>14</v>
      </c>
      <c r="G23" s="21"/>
      <c r="H23" s="21"/>
      <c r="I23" s="28">
        <f>8*60</f>
        <v>480</v>
      </c>
      <c r="J23" s="32">
        <f t="shared" si="0"/>
        <v>31.299999999999997</v>
      </c>
      <c r="K23" s="21">
        <v>0.97</v>
      </c>
      <c r="L23" s="19">
        <v>12.3</v>
      </c>
      <c r="M23" s="20"/>
      <c r="N23" s="29">
        <f>2*60+28</f>
        <v>148</v>
      </c>
      <c r="O23" s="32">
        <f t="shared" si="1"/>
        <v>12.066666666666666</v>
      </c>
      <c r="P23" s="21">
        <v>0.98</v>
      </c>
      <c r="Q23" s="19">
        <v>8.3000000000000007</v>
      </c>
      <c r="R23" s="20"/>
    </row>
    <row r="24" spans="1:18" x14ac:dyDescent="0.25">
      <c r="A24">
        <v>21</v>
      </c>
      <c r="B24" s="1" t="s">
        <v>15</v>
      </c>
      <c r="C24" s="10" t="s">
        <v>7</v>
      </c>
      <c r="D24" s="7" t="s">
        <v>8</v>
      </c>
      <c r="E24" s="22" t="s">
        <v>7</v>
      </c>
      <c r="F24" s="21" t="s">
        <v>8</v>
      </c>
      <c r="G24" s="21"/>
      <c r="H24" s="21"/>
      <c r="I24" s="22">
        <v>3</v>
      </c>
      <c r="J24" s="32">
        <f t="shared" si="0"/>
        <v>31.349999999999998</v>
      </c>
      <c r="K24" s="18"/>
      <c r="L24" s="19"/>
      <c r="M24" s="20"/>
      <c r="N24" s="18">
        <v>3</v>
      </c>
      <c r="O24" s="32">
        <f t="shared" si="1"/>
        <v>12.116666666666667</v>
      </c>
      <c r="P24" s="18"/>
      <c r="Q24" s="19"/>
      <c r="R24" s="20"/>
    </row>
    <row r="25" spans="1:18" x14ac:dyDescent="0.25">
      <c r="A25">
        <v>22</v>
      </c>
      <c r="B25" s="1" t="s">
        <v>16</v>
      </c>
      <c r="C25" s="11" t="s">
        <v>17</v>
      </c>
      <c r="D25" s="14">
        <v>0.13</v>
      </c>
      <c r="E25" s="24" t="s">
        <v>17</v>
      </c>
      <c r="F25" s="25">
        <v>0.13</v>
      </c>
      <c r="G25" s="25"/>
      <c r="H25" s="25"/>
      <c r="I25" s="22">
        <f>20</f>
        <v>20</v>
      </c>
      <c r="J25" s="32">
        <f t="shared" si="0"/>
        <v>31.68333333333333</v>
      </c>
      <c r="K25" s="18"/>
      <c r="L25" s="19"/>
      <c r="M25" s="20"/>
      <c r="N25" s="18">
        <v>8</v>
      </c>
      <c r="O25" s="32">
        <f t="shared" si="1"/>
        <v>12.25</v>
      </c>
      <c r="P25" s="18"/>
      <c r="Q25" s="19"/>
      <c r="R25" s="20"/>
    </row>
    <row r="26" spans="1:18" x14ac:dyDescent="0.25">
      <c r="A26">
        <v>23</v>
      </c>
      <c r="B26" s="1" t="s">
        <v>35</v>
      </c>
      <c r="E26" s="26"/>
      <c r="F26" s="26"/>
      <c r="G26" s="26"/>
      <c r="H26" s="26"/>
      <c r="I26" s="22">
        <v>2</v>
      </c>
      <c r="J26" s="32">
        <f t="shared" si="0"/>
        <v>31.716666666666665</v>
      </c>
      <c r="K26" s="18"/>
      <c r="L26" s="18"/>
      <c r="M26" s="23"/>
      <c r="N26" s="18">
        <v>2</v>
      </c>
      <c r="O26" s="32">
        <f t="shared" si="1"/>
        <v>12.283333333333333</v>
      </c>
      <c r="P26" s="18"/>
      <c r="Q26" s="18"/>
      <c r="R26" s="23"/>
    </row>
    <row r="27" spans="1:18" x14ac:dyDescent="0.25">
      <c r="A27">
        <v>24</v>
      </c>
      <c r="B27" s="1" t="s">
        <v>36</v>
      </c>
      <c r="E27" s="26"/>
      <c r="F27" s="26"/>
      <c r="G27" s="26"/>
      <c r="H27" s="26"/>
      <c r="I27" s="22">
        <v>1</v>
      </c>
      <c r="J27" s="32">
        <f t="shared" si="0"/>
        <v>31.733333333333331</v>
      </c>
      <c r="K27" s="18"/>
      <c r="L27" s="18"/>
      <c r="M27" s="23"/>
      <c r="N27" s="18">
        <v>1</v>
      </c>
      <c r="O27" s="32">
        <f t="shared" si="1"/>
        <v>12.3</v>
      </c>
      <c r="P27" s="18"/>
      <c r="Q27" s="18"/>
      <c r="R27" s="23"/>
    </row>
    <row r="28" spans="1:18" ht="30" x14ac:dyDescent="0.25">
      <c r="A28">
        <v>25</v>
      </c>
      <c r="B28" s="1" t="s">
        <v>37</v>
      </c>
      <c r="E28" s="26"/>
      <c r="F28" s="26"/>
      <c r="G28" s="26"/>
      <c r="H28" s="26"/>
      <c r="I28" s="22">
        <f>2*60+35</f>
        <v>155</v>
      </c>
      <c r="J28" s="32">
        <f t="shared" si="0"/>
        <v>34.316666666666663</v>
      </c>
      <c r="K28" s="18"/>
      <c r="L28" s="18"/>
      <c r="M28" s="23" t="s">
        <v>39</v>
      </c>
      <c r="N28" s="18">
        <f>1*60+53</f>
        <v>113</v>
      </c>
      <c r="O28" s="32">
        <f t="shared" si="1"/>
        <v>14.183333333333334</v>
      </c>
      <c r="P28" s="21" t="s">
        <v>49</v>
      </c>
      <c r="Q28" s="18">
        <v>6.7</v>
      </c>
      <c r="R28" s="23" t="s">
        <v>48</v>
      </c>
    </row>
    <row r="29" spans="1:18" ht="30" x14ac:dyDescent="0.25">
      <c r="A29">
        <v>26</v>
      </c>
      <c r="B29" s="1" t="s">
        <v>38</v>
      </c>
      <c r="E29" s="26"/>
      <c r="F29" s="26"/>
      <c r="G29" s="26"/>
      <c r="H29" s="26"/>
      <c r="I29" s="22">
        <f>2*60+45</f>
        <v>165</v>
      </c>
      <c r="J29" s="32">
        <f t="shared" si="0"/>
        <v>37.066666666666663</v>
      </c>
      <c r="K29" s="21">
        <v>0.13</v>
      </c>
      <c r="L29" s="18">
        <v>5.91</v>
      </c>
      <c r="M29" s="23" t="s">
        <v>41</v>
      </c>
      <c r="N29" s="18">
        <f>2*60+40</f>
        <v>160</v>
      </c>
      <c r="O29" s="32">
        <f t="shared" si="1"/>
        <v>16.850000000000001</v>
      </c>
      <c r="P29" s="21">
        <v>0.13</v>
      </c>
      <c r="Q29" s="18">
        <v>5.5</v>
      </c>
      <c r="R29" s="23" t="s">
        <v>50</v>
      </c>
    </row>
    <row r="30" spans="1:18" x14ac:dyDescent="0.25">
      <c r="A30">
        <v>27</v>
      </c>
      <c r="B30" s="1" t="s">
        <v>40</v>
      </c>
      <c r="I30" s="27">
        <f>10</f>
        <v>10</v>
      </c>
      <c r="J30" s="33">
        <f t="shared" si="0"/>
        <v>37.233333333333327</v>
      </c>
      <c r="K30" s="8"/>
      <c r="L30" s="8"/>
      <c r="M30" s="9" t="s">
        <v>42</v>
      </c>
      <c r="N30" s="30">
        <f>27</f>
        <v>27</v>
      </c>
      <c r="O30" s="33">
        <f t="shared" si="1"/>
        <v>17.3</v>
      </c>
      <c r="P30" s="8"/>
      <c r="Q30" s="8"/>
      <c r="R30" s="9" t="s">
        <v>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2017-07-12T13:28:20Z</dcterms:created>
  <dcterms:modified xsi:type="dcterms:W3CDTF">2017-07-12T20:00:15Z</dcterms:modified>
</cp:coreProperties>
</file>